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Pol'!$A$1:$U$60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I17" i="1" s="1"/>
  <c r="I48" i="1"/>
  <c r="I52" i="1" s="1"/>
  <c r="I47" i="1"/>
  <c r="G39" i="1"/>
  <c r="F39" i="1"/>
  <c r="G50" i="12"/>
  <c r="AC50" i="12"/>
  <c r="AD50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5" i="12"/>
  <c r="I15" i="12"/>
  <c r="K15" i="12"/>
  <c r="M15" i="12"/>
  <c r="O15" i="12"/>
  <c r="Q15" i="12"/>
  <c r="U15" i="12"/>
  <c r="G17" i="12"/>
  <c r="G16" i="12" s="1"/>
  <c r="I17" i="12"/>
  <c r="I16" i="12" s="1"/>
  <c r="K17" i="12"/>
  <c r="M17" i="12"/>
  <c r="O17" i="12"/>
  <c r="O16" i="12" s="1"/>
  <c r="Q17" i="12"/>
  <c r="Q16" i="12" s="1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I20" i="12"/>
  <c r="K20" i="12"/>
  <c r="K16" i="12" s="1"/>
  <c r="M20" i="12"/>
  <c r="O20" i="12"/>
  <c r="Q20" i="12"/>
  <c r="U20" i="12"/>
  <c r="U16" i="12" s="1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5" i="12"/>
  <c r="G24" i="12" s="1"/>
  <c r="I25" i="12"/>
  <c r="I24" i="12" s="1"/>
  <c r="K25" i="12"/>
  <c r="M25" i="12"/>
  <c r="O25" i="12"/>
  <c r="O24" i="12" s="1"/>
  <c r="Q25" i="12"/>
  <c r="Q24" i="12" s="1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K24" i="12" s="1"/>
  <c r="O28" i="12"/>
  <c r="Q28" i="12"/>
  <c r="U28" i="12"/>
  <c r="U24" i="12" s="1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I32" i="12"/>
  <c r="K32" i="12"/>
  <c r="M32" i="12"/>
  <c r="O32" i="12"/>
  <c r="Q32" i="12"/>
  <c r="U32" i="12"/>
  <c r="G33" i="12"/>
  <c r="I33" i="12"/>
  <c r="K33" i="12"/>
  <c r="M33" i="12"/>
  <c r="O33" i="12"/>
  <c r="Q33" i="12"/>
  <c r="U33" i="12"/>
  <c r="G34" i="12"/>
  <c r="G35" i="12"/>
  <c r="I35" i="12"/>
  <c r="I34" i="12" s="1"/>
  <c r="K35" i="12"/>
  <c r="K34" i="12" s="1"/>
  <c r="M35" i="12"/>
  <c r="O35" i="12"/>
  <c r="Q35" i="12"/>
  <c r="Q34" i="12" s="1"/>
  <c r="U35" i="12"/>
  <c r="U34" i="12" s="1"/>
  <c r="G36" i="12"/>
  <c r="I36" i="12"/>
  <c r="K36" i="12"/>
  <c r="M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O34" i="12" s="1"/>
  <c r="Q38" i="12"/>
  <c r="U38" i="12"/>
  <c r="G39" i="12"/>
  <c r="I39" i="12"/>
  <c r="K39" i="12"/>
  <c r="M39" i="12"/>
  <c r="O39" i="12"/>
  <c r="Q39" i="12"/>
  <c r="U39" i="12"/>
  <c r="G40" i="12"/>
  <c r="I40" i="12"/>
  <c r="K40" i="12"/>
  <c r="M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I44" i="12"/>
  <c r="K44" i="12"/>
  <c r="M44" i="12"/>
  <c r="O44" i="12"/>
  <c r="Q44" i="12"/>
  <c r="U44" i="12"/>
  <c r="G45" i="12"/>
  <c r="I45" i="12"/>
  <c r="K45" i="12"/>
  <c r="M45" i="12"/>
  <c r="O45" i="12"/>
  <c r="Q45" i="12"/>
  <c r="U45" i="12"/>
  <c r="G46" i="12"/>
  <c r="O46" i="12"/>
  <c r="G47" i="12"/>
  <c r="I47" i="12"/>
  <c r="I46" i="12" s="1"/>
  <c r="K47" i="12"/>
  <c r="K46" i="12" s="1"/>
  <c r="M47" i="12"/>
  <c r="M46" i="12" s="1"/>
  <c r="O47" i="12"/>
  <c r="Q47" i="12"/>
  <c r="Q46" i="12" s="1"/>
  <c r="U47" i="12"/>
  <c r="U46" i="12" s="1"/>
  <c r="G48" i="12"/>
  <c r="I48" i="12"/>
  <c r="K48" i="12"/>
  <c r="M48" i="12"/>
  <c r="O48" i="12"/>
  <c r="Q48" i="12"/>
  <c r="U48" i="12"/>
  <c r="I20" i="1"/>
  <c r="I19" i="1"/>
  <c r="I18" i="1"/>
  <c r="I16" i="1"/>
  <c r="G27" i="1"/>
  <c r="F40" i="1"/>
  <c r="G23" i="1" s="1"/>
  <c r="G40" i="1"/>
  <c r="G25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 l="1"/>
  <c r="G28" i="1"/>
  <c r="M24" i="12"/>
  <c r="M34" i="12"/>
  <c r="M16" i="12"/>
  <c r="M9" i="12"/>
  <c r="M8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<sst xmlns="http://schemas.openxmlformats.org/spreadsheetml/2006/main" count="302" uniqueCount="182">
  <si>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</si>
  <si>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</si>
  <si>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</si>
  <si>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</si>
  <si>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</si>
  <si>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</si>
  <si>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</si>
  <si>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</si>
  <si>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</si>
  <si>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</si>
  <si>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</si>
  <si>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</si>
  <si>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</si>
  <si>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</si>
  <si>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</si>
  <si>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</si>
  <si>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</si>
  <si>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</si>
  <si>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</si>
  <si>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</si>
  <si>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</si>
  <si>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</si>
  <si>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</si>
  <si>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</si>
  <si>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</si>
  <si>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</si>
  <si>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</si>
  <si>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</si>
  <si>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</si>
  <si>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</si>
  <si>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</si>
  <si>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</si>
  <si>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</si>
  <si>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</si>
  <si>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</si>
  <si>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</si>
  <si>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</si>
  <si>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</si>
  <si>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</si>
  <si>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</si>
  <si>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</si>
  <si>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</si>
  <si>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</si>
  <si>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</t>
  </si>
  <si>
    <t>Rozpočet:</t>
  </si>
  <si>
    <t>Misto</t>
  </si>
  <si>
    <t>Ing. Miluše Hrazdílková</t>
  </si>
  <si>
    <t>ZŠ Brno, Úvoz 55 - oprava kabinetů - zdravotechnika</t>
  </si>
  <si>
    <t>Ing. Šárka Kolajová</t>
  </si>
  <si>
    <t>Slunečná 482/8</t>
  </si>
  <si>
    <t>Brno-Nový Lískovec</t>
  </si>
  <si>
    <t>63400</t>
  </si>
  <si>
    <t>68106581</t>
  </si>
  <si>
    <t>Antonína Procházky 2/2a</t>
  </si>
  <si>
    <t>Brno-Pisárky</t>
  </si>
  <si>
    <t>62300</t>
  </si>
  <si>
    <t>44080760</t>
  </si>
  <si>
    <t>Rozpočet</t>
  </si>
  <si>
    <t>Celkem za stavbu</t>
  </si>
  <si>
    <t>CZK</t>
  </si>
  <si>
    <t>Rekapitulace dílů</t>
  </si>
  <si>
    <t>Typ dílu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</si>
  <si>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</si>
  <si>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</si>
  <si>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</si>
  <si>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</si>
  <si>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</si>
  <si>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</si>
  <si>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</si>
  <si>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</si>
  <si>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</si>
  <si>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</si>
  <si>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</si>
  <si>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</si>
  <si>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</si>
  <si>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</si>
  <si>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</si>
  <si>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</si>
  <si>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</si>
  <si>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</si>
  <si>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</si>
  <si>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</si>
  <si>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</si>
  <si>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</si>
  <si>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</si>
  <si>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</si>
  <si>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</si>
  <si>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</si>
  <si>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</si>
  <si>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</si>
  <si>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</si>
  <si>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</si>
  <si>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</si>
  <si>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</si>
  <si>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</si>
  <si>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</si>
  <si>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</si>
  <si>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</si>
  <si>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</si>
  <si>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974031153R00</t>
  </si>
  <si>
    <t>Vysekání rýh ve zdi cihelné 10 x 10 cm, stavební přípomoci</t>
  </si>
  <si>
    <t>m</t>
  </si>
  <si>
    <t>POL1_0</t>
  </si>
  <si>
    <t>970051080R00</t>
  </si>
  <si>
    <t>Vrtání jádrové do ŽB do D 80 mm</t>
  </si>
  <si>
    <t>979082111R00</t>
  </si>
  <si>
    <t>Vnitrostaveništní doprava suti do 10 m</t>
  </si>
  <si>
    <t>t</t>
  </si>
  <si>
    <t>979011211R00</t>
  </si>
  <si>
    <t>Svislá doprava suti a vybour. hmot za 2.NP nošením</t>
  </si>
  <si>
    <t>979011219R00</t>
  </si>
  <si>
    <t>Přípl.k svislé dopr.suti za každé další NP nošením</t>
  </si>
  <si>
    <t>2*0,21056</t>
  </si>
  <si>
    <t>VV</t>
  </si>
  <si>
    <t>979981101R00</t>
  </si>
  <si>
    <t>Kontejner, suť bez příměsí, odvoz a likvidace, 3 t</t>
  </si>
  <si>
    <t>721176114R00</t>
  </si>
  <si>
    <t>Potrubí HT odpadní svislé D 75 x 1,9 mm</t>
  </si>
  <si>
    <t>721176134R00</t>
  </si>
  <si>
    <t>Potrubí HT svodné (ležaté) zavěšené D 75 x 1,9 mm</t>
  </si>
  <si>
    <t>721176102R00</t>
  </si>
  <si>
    <t>Potrubí HT připojovací D 40 x 1,8 mm</t>
  </si>
  <si>
    <t>721194104R00</t>
  </si>
  <si>
    <t>Vyvedení odpadních výpustek D 40 x 1,8</t>
  </si>
  <si>
    <t>kus</t>
  </si>
  <si>
    <t>721140913R00</t>
  </si>
  <si>
    <t>Oprava-propoj.dosavadního potrubí litinového DN 70</t>
  </si>
  <si>
    <t>721290123R00</t>
  </si>
  <si>
    <t>Zkouška těsnosti kanalizace kouřem DN 300</t>
  </si>
  <si>
    <t>998721102R00</t>
  </si>
  <si>
    <t>Přesun hmot pro vnitřní kanalizaci, výšky do 12 m</t>
  </si>
  <si>
    <t>722172411R00</t>
  </si>
  <si>
    <t>Potrubí z PPR, D 20 x 2,8 mm, PN 16, vč.zed.výpom.</t>
  </si>
  <si>
    <t>722181212RT7</t>
  </si>
  <si>
    <t>Izolace návleková tl. stěny 9 mm, vnitřní průměr 22 mm</t>
  </si>
  <si>
    <t>722237122R00</t>
  </si>
  <si>
    <t>Kohout kulový,2xvnitřní záv. DN 20</t>
  </si>
  <si>
    <t>722190401R00</t>
  </si>
  <si>
    <t>Vyvedení a upevnění výpustek DN 15</t>
  </si>
  <si>
    <t>722280106R00</t>
  </si>
  <si>
    <t>Tlaková zkouška vodovodního potrubí DN 32</t>
  </si>
  <si>
    <t>722290234R00</t>
  </si>
  <si>
    <t>Proplach a dezinfekce vodovod.potrubí DN 80</t>
  </si>
  <si>
    <t>722131932R00</t>
  </si>
  <si>
    <t>Oprava-propojení dosavadního potrubí závit. DN 20</t>
  </si>
  <si>
    <t>722190901R00</t>
  </si>
  <si>
    <t>Uzavření/otevření vodovodního potrubí při opravě</t>
  </si>
  <si>
    <t>998722102R00</t>
  </si>
  <si>
    <t>Přesun hmot pro vnitřní vodovod, výšky do 12 m</t>
  </si>
  <si>
    <t>725017162R00</t>
  </si>
  <si>
    <t>Umyvadlo na šrouby, 55 x 45 cm, bílé</t>
  </si>
  <si>
    <t>soubor</t>
  </si>
  <si>
    <t>725534111R00</t>
  </si>
  <si>
    <t>Ohřívač elektr. zásobník tlakový pod ZP objem 5l</t>
  </si>
  <si>
    <t>725823111RT0</t>
  </si>
  <si>
    <t>Baterie umyvadlová stoján. ruční, bez otvír.odpadu, základní</t>
  </si>
  <si>
    <t>725823511RT1</t>
  </si>
  <si>
    <t>Baterie umyvadlová stoján. ruční,pro studenou vodu, standardní</t>
  </si>
  <si>
    <t>725860251R00</t>
  </si>
  <si>
    <t>Sifon umyvadlový chromovaný Raf SV1410</t>
  </si>
  <si>
    <t>998725102R00</t>
  </si>
  <si>
    <t>Přesun hmot pro zařizovací předměty, výšky do 12 m</t>
  </si>
  <si>
    <t>725210821R00</t>
  </si>
  <si>
    <t>Demontáž umyvadel bez výtokových armatur</t>
  </si>
  <si>
    <t>725820801R00</t>
  </si>
  <si>
    <t>Demontáž baterie nástěnné do G 3/4</t>
  </si>
  <si>
    <t>725530811R00</t>
  </si>
  <si>
    <t>Demontáž, zásobník elektrický přepadový  12 l</t>
  </si>
  <si>
    <t>725860811R00</t>
  </si>
  <si>
    <t>Demontáž uzávěrek zápachových jednoduchých</t>
  </si>
  <si>
    <t>725590812R00</t>
  </si>
  <si>
    <t>Přesun vybour.hmot, zařizovací předměty H 12 m</t>
  </si>
  <si>
    <t>004111020R</t>
  </si>
  <si>
    <t>Dokumentace skutečného provedení</t>
  </si>
  <si>
    <t>Soubor</t>
  </si>
  <si>
    <t>005 23-1010.R</t>
  </si>
  <si>
    <t>Revize</t>
  </si>
  <si>
    <t>POL99_0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</si>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</sst>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5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4" xfId="0" applyNumberFormat="1" applyFont="1" applyBorder="1" applyAlignment="1">
      <alignment vertical="top" shrinkToFit="1"/>
    </xf>
    <xf numFmtId="172" fontId="18" fillId="0" borderId="34" xfId="0" applyNumberFormat="1" applyFont="1" applyBorder="1" applyAlignment="1">
      <alignment vertical="top" wrapText="1" shrinkToFit="1"/>
    </xf>
    <xf numFmtId="172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2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12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5">
      <c r="A2" s="4"/>
      <c r="B2" s="106" t="s">
        <v>40</v>
      </c>
      <c r="C2" s="107"/>
      <c r="D2" s="108" t="s">
        <v>47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5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5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5">
      <c r="A5" s="4"/>
      <c r="B5" s="47" t="s">
        <v>21</v>
      </c>
      <c r="C5" s="5"/>
      <c r="D5" s="122" t="s">
        <v>48</v>
      </c>
      <c r="E5" s="26"/>
      <c r="F5" s="26"/>
      <c r="G5" s="26"/>
      <c r="H5" s="28" t="s">
        <v>33</v>
      </c>
      <c r="I5" s="122" t="s">
        <v>52</v>
      </c>
      <c r="J5" s="11"/>
    </row>
    <row r="6" spans="1:15" ht="15.75" customHeight="1" x14ac:dyDescent="0.25">
      <c r="A6" s="4"/>
      <c r="B6" s="41"/>
      <c r="C6" s="26"/>
      <c r="D6" s="122" t="s">
        <v>49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5">
      <c r="A7" s="4"/>
      <c r="B7" s="42"/>
      <c r="C7" s="123" t="s">
        <v>51</v>
      </c>
      <c r="D7" s="105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124" t="s">
        <v>46</v>
      </c>
      <c r="E11" s="124"/>
      <c r="F11" s="124"/>
      <c r="G11" s="124"/>
      <c r="H11" s="28" t="s">
        <v>33</v>
      </c>
      <c r="I11" s="128" t="s">
        <v>56</v>
      </c>
      <c r="J11" s="11"/>
    </row>
    <row r="12" spans="1:15" ht="15.75" customHeight="1" x14ac:dyDescent="0.25">
      <c r="A12" s="4"/>
      <c r="B12" s="41"/>
      <c r="C12" s="26"/>
      <c r="D12" s="125" t="s">
        <v>53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5">
      <c r="A13" s="4"/>
      <c r="B13" s="42"/>
      <c r="C13" s="127" t="s">
        <v>55</v>
      </c>
      <c r="D13" s="126" t="s">
        <v>54</v>
      </c>
      <c r="E13" s="126"/>
      <c r="F13" s="126"/>
      <c r="G13" s="126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5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 x14ac:dyDescent="0.25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 x14ac:dyDescent="0.25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 x14ac:dyDescent="0.25">
      <c r="A19" s="195" t="s">
        <v>70</v>
      </c>
      <c r="B19" s="196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 x14ac:dyDescent="0.25">
      <c r="A20" s="195" t="s">
        <v>71</v>
      </c>
      <c r="B20" s="196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 x14ac:dyDescent="0.25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3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3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3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 x14ac:dyDescent="0.3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59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43928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 x14ac:dyDescent="0.25">
      <c r="A39" s="131">
        <v>1</v>
      </c>
      <c r="B39" s="137" t="s">
        <v>57</v>
      </c>
      <c r="C39" s="138" t="s">
        <v>47</v>
      </c>
      <c r="D39" s="139"/>
      <c r="E39" s="139"/>
      <c r="F39" s="147">
        <f>'Rozpočet Pol'!AC50</f>
        <v>0</v>
      </c>
      <c r="G39" s="148">
        <f>'Rozpočet Pol'!AD50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5">
      <c r="A40" s="131"/>
      <c r="B40" s="141" t="s">
        <v>58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6" x14ac:dyDescent="0.3">
      <c r="B44" s="163" t="s">
        <v>60</v>
      </c>
    </row>
    <row r="46" spans="1:10" ht="25.5" customHeight="1" x14ac:dyDescent="0.25">
      <c r="A46" s="164"/>
      <c r="B46" s="170" t="s">
        <v>16</v>
      </c>
      <c r="C46" s="170" t="s">
        <v>5</v>
      </c>
      <c r="D46" s="171"/>
      <c r="E46" s="171"/>
      <c r="F46" s="174" t="s">
        <v>61</v>
      </c>
      <c r="G46" s="174"/>
      <c r="H46" s="174"/>
      <c r="I46" s="175" t="s">
        <v>28</v>
      </c>
      <c r="J46" s="175"/>
    </row>
    <row r="47" spans="1:10" ht="25.5" customHeight="1" x14ac:dyDescent="0.25">
      <c r="A47" s="165"/>
      <c r="B47" s="176" t="s">
        <v>62</v>
      </c>
      <c r="C47" s="177" t="s">
        <v>63</v>
      </c>
      <c r="D47" s="178"/>
      <c r="E47" s="178"/>
      <c r="F47" s="182" t="s">
        <v>23</v>
      </c>
      <c r="G47" s="183"/>
      <c r="H47" s="183"/>
      <c r="I47" s="184">
        <f>'Rozpočet Pol'!G8</f>
        <v>0</v>
      </c>
      <c r="J47" s="184"/>
    </row>
    <row r="48" spans="1:10" ht="25.5" customHeight="1" x14ac:dyDescent="0.25">
      <c r="A48" s="165"/>
      <c r="B48" s="168" t="s">
        <v>64</v>
      </c>
      <c r="C48" s="167" t="s">
        <v>65</v>
      </c>
      <c r="D48" s="169"/>
      <c r="E48" s="169"/>
      <c r="F48" s="185" t="s">
        <v>24</v>
      </c>
      <c r="G48" s="186"/>
      <c r="H48" s="186"/>
      <c r="I48" s="187">
        <f>'Rozpočet Pol'!G16</f>
        <v>0</v>
      </c>
      <c r="J48" s="187"/>
    </row>
    <row r="49" spans="1:10" ht="25.5" customHeight="1" x14ac:dyDescent="0.25">
      <c r="A49" s="165"/>
      <c r="B49" s="168" t="s">
        <v>66</v>
      </c>
      <c r="C49" s="167" t="s">
        <v>67</v>
      </c>
      <c r="D49" s="169"/>
      <c r="E49" s="169"/>
      <c r="F49" s="185" t="s">
        <v>24</v>
      </c>
      <c r="G49" s="186"/>
      <c r="H49" s="186"/>
      <c r="I49" s="187">
        <f>'Rozpočet Pol'!G24</f>
        <v>0</v>
      </c>
      <c r="J49" s="187"/>
    </row>
    <row r="50" spans="1:10" ht="25.5" customHeight="1" x14ac:dyDescent="0.25">
      <c r="A50" s="165"/>
      <c r="B50" s="168" t="s">
        <v>68</v>
      </c>
      <c r="C50" s="167" t="s">
        <v>69</v>
      </c>
      <c r="D50" s="169"/>
      <c r="E50" s="169"/>
      <c r="F50" s="185" t="s">
        <v>24</v>
      </c>
      <c r="G50" s="186"/>
      <c r="H50" s="186"/>
      <c r="I50" s="187">
        <f>'Rozpočet Pol'!G34</f>
        <v>0</v>
      </c>
      <c r="J50" s="187"/>
    </row>
    <row r="51" spans="1:10" ht="25.5" customHeight="1" x14ac:dyDescent="0.25">
      <c r="A51" s="165"/>
      <c r="B51" s="179" t="s">
        <v>70</v>
      </c>
      <c r="C51" s="180" t="s">
        <v>26</v>
      </c>
      <c r="D51" s="181"/>
      <c r="E51" s="181"/>
      <c r="F51" s="188" t="s">
        <v>70</v>
      </c>
      <c r="G51" s="189"/>
      <c r="H51" s="189"/>
      <c r="I51" s="190">
        <f>'Rozpočet Pol'!G46</f>
        <v>0</v>
      </c>
      <c r="J51" s="190"/>
    </row>
    <row r="52" spans="1:10" ht="25.5" customHeight="1" x14ac:dyDescent="0.25">
      <c r="A52" s="166"/>
      <c r="B52" s="172" t="s">
        <v>1</v>
      </c>
      <c r="C52" s="172"/>
      <c r="D52" s="173"/>
      <c r="E52" s="173"/>
      <c r="F52" s="191"/>
      <c r="G52" s="192"/>
      <c r="H52" s="192"/>
      <c r="I52" s="193">
        <f>SUM(I47:I51)</f>
        <v>0</v>
      </c>
      <c r="J52" s="193"/>
    </row>
    <row r="53" spans="1:10" x14ac:dyDescent="0.25">
      <c r="F53" s="194"/>
      <c r="G53" s="130"/>
      <c r="H53" s="194"/>
      <c r="I53" s="130"/>
      <c r="J53" s="130"/>
    </row>
    <row r="54" spans="1:10" x14ac:dyDescent="0.25">
      <c r="F54" s="194"/>
      <c r="G54" s="130"/>
      <c r="H54" s="194"/>
      <c r="I54" s="130"/>
      <c r="J54" s="130"/>
    </row>
    <row r="55" spans="1:10" x14ac:dyDescent="0.25">
      <c r="F55" s="194"/>
      <c r="G55" s="130"/>
      <c r="H55" s="194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 x14ac:dyDescent="0.25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5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0"/>
  <sheetViews>
    <sheetView tabSelected="1"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9" customWidth="1"/>
    <col min="3" max="3" width="38.33203125" style="129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197" t="s">
        <v>6</v>
      </c>
      <c r="B1" s="197"/>
      <c r="C1" s="197"/>
      <c r="D1" s="197"/>
      <c r="E1" s="197"/>
      <c r="F1" s="197"/>
      <c r="G1" s="197"/>
      <c r="AE1" t="s">
        <v>73</v>
      </c>
    </row>
    <row r="2" spans="1:60" ht="25.05" customHeight="1" x14ac:dyDescent="0.25">
      <c r="A2" s="204" t="s">
        <v>72</v>
      </c>
      <c r="B2" s="198"/>
      <c r="C2" s="199" t="s">
        <v>47</v>
      </c>
      <c r="D2" s="200"/>
      <c r="E2" s="200"/>
      <c r="F2" s="200"/>
      <c r="G2" s="206"/>
      <c r="AE2" t="s">
        <v>74</v>
      </c>
    </row>
    <row r="3" spans="1:60" ht="25.05" customHeight="1" x14ac:dyDescent="0.25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75</v>
      </c>
    </row>
    <row r="4" spans="1:60" ht="25.05" hidden="1" customHeight="1" x14ac:dyDescent="0.25">
      <c r="A4" s="205" t="s">
        <v>8</v>
      </c>
      <c r="B4" s="203"/>
      <c r="C4" s="201"/>
      <c r="D4" s="202"/>
      <c r="E4" s="202"/>
      <c r="F4" s="202"/>
      <c r="G4" s="207"/>
      <c r="AE4" t="s">
        <v>76</v>
      </c>
    </row>
    <row r="5" spans="1:60" hidden="1" x14ac:dyDescent="0.25">
      <c r="A5" s="208" t="s">
        <v>77</v>
      </c>
      <c r="B5" s="209"/>
      <c r="C5" s="210"/>
      <c r="D5" s="211"/>
      <c r="E5" s="211"/>
      <c r="F5" s="211"/>
      <c r="G5" s="212"/>
      <c r="AE5" t="s">
        <v>78</v>
      </c>
    </row>
    <row r="7" spans="1:60" ht="39.6" x14ac:dyDescent="0.25">
      <c r="A7" s="217" t="s">
        <v>79</v>
      </c>
      <c r="B7" s="218" t="s">
        <v>80</v>
      </c>
      <c r="C7" s="218" t="s">
        <v>81</v>
      </c>
      <c r="D7" s="217" t="s">
        <v>82</v>
      </c>
      <c r="E7" s="217" t="s">
        <v>83</v>
      </c>
      <c r="F7" s="213" t="s">
        <v>84</v>
      </c>
      <c r="G7" s="236" t="s">
        <v>28</v>
      </c>
      <c r="H7" s="237" t="s">
        <v>29</v>
      </c>
      <c r="I7" s="237" t="s">
        <v>85</v>
      </c>
      <c r="J7" s="237" t="s">
        <v>30</v>
      </c>
      <c r="K7" s="237" t="s">
        <v>86</v>
      </c>
      <c r="L7" s="237" t="s">
        <v>87</v>
      </c>
      <c r="M7" s="237" t="s">
        <v>88</v>
      </c>
      <c r="N7" s="237" t="s">
        <v>89</v>
      </c>
      <c r="O7" s="237" t="s">
        <v>90</v>
      </c>
      <c r="P7" s="237" t="s">
        <v>91</v>
      </c>
      <c r="Q7" s="237" t="s">
        <v>92</v>
      </c>
      <c r="R7" s="237" t="s">
        <v>93</v>
      </c>
      <c r="S7" s="237" t="s">
        <v>94</v>
      </c>
      <c r="T7" s="237" t="s">
        <v>95</v>
      </c>
      <c r="U7" s="220" t="s">
        <v>96</v>
      </c>
    </row>
    <row r="8" spans="1:60" x14ac:dyDescent="0.25">
      <c r="A8" s="238" t="s">
        <v>97</v>
      </c>
      <c r="B8" s="239" t="s">
        <v>62</v>
      </c>
      <c r="C8" s="240" t="s">
        <v>63</v>
      </c>
      <c r="D8" s="241"/>
      <c r="E8" s="242"/>
      <c r="F8" s="243"/>
      <c r="G8" s="243">
        <f>SUMIF(AE9:AE15,"&lt;&gt;NOR",G9:G15)</f>
        <v>0</v>
      </c>
      <c r="H8" s="243"/>
      <c r="I8" s="243">
        <f>SUM(I9:I15)</f>
        <v>0</v>
      </c>
      <c r="J8" s="243"/>
      <c r="K8" s="243">
        <f>SUM(K9:K15)</f>
        <v>0</v>
      </c>
      <c r="L8" s="243"/>
      <c r="M8" s="243">
        <f>SUM(M9:M15)</f>
        <v>0</v>
      </c>
      <c r="N8" s="219"/>
      <c r="O8" s="219">
        <f>SUM(O9:O15)</f>
        <v>0</v>
      </c>
      <c r="P8" s="219"/>
      <c r="Q8" s="219">
        <f>SUM(Q9:Q15)</f>
        <v>0.21056</v>
      </c>
      <c r="R8" s="219"/>
      <c r="S8" s="219"/>
      <c r="T8" s="238"/>
      <c r="U8" s="219">
        <f>SUM(U9:U15)</f>
        <v>7.48</v>
      </c>
      <c r="AE8" t="s">
        <v>98</v>
      </c>
    </row>
    <row r="9" spans="1:60" ht="20.399999999999999" outlineLevel="1" x14ac:dyDescent="0.25">
      <c r="A9" s="215">
        <v>1</v>
      </c>
      <c r="B9" s="221" t="s">
        <v>99</v>
      </c>
      <c r="C9" s="266" t="s">
        <v>100</v>
      </c>
      <c r="D9" s="223" t="s">
        <v>101</v>
      </c>
      <c r="E9" s="230">
        <v>11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24">
        <v>0</v>
      </c>
      <c r="O9" s="224">
        <f>ROUND(E9*N9,5)</f>
        <v>0</v>
      </c>
      <c r="P9" s="224">
        <v>1.7999999999999999E-2</v>
      </c>
      <c r="Q9" s="224">
        <f>ROUND(E9*P9,5)</f>
        <v>0.19800000000000001</v>
      </c>
      <c r="R9" s="224"/>
      <c r="S9" s="224"/>
      <c r="T9" s="225">
        <v>0.34200000000000003</v>
      </c>
      <c r="U9" s="224">
        <f>ROUND(E9*T9,2)</f>
        <v>3.76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102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5">
      <c r="A10" s="215">
        <v>2</v>
      </c>
      <c r="B10" s="221" t="s">
        <v>103</v>
      </c>
      <c r="C10" s="266" t="s">
        <v>104</v>
      </c>
      <c r="D10" s="223" t="s">
        <v>101</v>
      </c>
      <c r="E10" s="230">
        <v>1</v>
      </c>
      <c r="F10" s="233"/>
      <c r="G10" s="234">
        <f>ROUND(E10*F10,2)</f>
        <v>0</v>
      </c>
      <c r="H10" s="233"/>
      <c r="I10" s="234">
        <f>ROUND(E10*H10,2)</f>
        <v>0</v>
      </c>
      <c r="J10" s="233"/>
      <c r="K10" s="234">
        <f>ROUND(E10*J10,2)</f>
        <v>0</v>
      </c>
      <c r="L10" s="234">
        <v>21</v>
      </c>
      <c r="M10" s="234">
        <f>G10*(1+L10/100)</f>
        <v>0</v>
      </c>
      <c r="N10" s="224">
        <v>0</v>
      </c>
      <c r="O10" s="224">
        <f>ROUND(E10*N10,5)</f>
        <v>0</v>
      </c>
      <c r="P10" s="224">
        <v>1.256E-2</v>
      </c>
      <c r="Q10" s="224">
        <f>ROUND(E10*P10,5)</f>
        <v>1.256E-2</v>
      </c>
      <c r="R10" s="224"/>
      <c r="S10" s="224"/>
      <c r="T10" s="225">
        <v>2.7</v>
      </c>
      <c r="U10" s="224">
        <f>ROUND(E10*T10,2)</f>
        <v>2.7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102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5">
      <c r="A11" s="215">
        <v>3</v>
      </c>
      <c r="B11" s="221" t="s">
        <v>105</v>
      </c>
      <c r="C11" s="266" t="s">
        <v>106</v>
      </c>
      <c r="D11" s="223" t="s">
        <v>107</v>
      </c>
      <c r="E11" s="230">
        <v>0.21056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24">
        <v>0</v>
      </c>
      <c r="O11" s="224">
        <f>ROUND(E11*N11,5)</f>
        <v>0</v>
      </c>
      <c r="P11" s="224">
        <v>0</v>
      </c>
      <c r="Q11" s="224">
        <f>ROUND(E11*P11,5)</f>
        <v>0</v>
      </c>
      <c r="R11" s="224"/>
      <c r="S11" s="224"/>
      <c r="T11" s="225">
        <v>0.94199999999999995</v>
      </c>
      <c r="U11" s="224">
        <f>ROUND(E11*T11,2)</f>
        <v>0.2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102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5">
      <c r="A12" s="215">
        <v>4</v>
      </c>
      <c r="B12" s="221" t="s">
        <v>108</v>
      </c>
      <c r="C12" s="266" t="s">
        <v>109</v>
      </c>
      <c r="D12" s="223" t="s">
        <v>107</v>
      </c>
      <c r="E12" s="230">
        <v>0.21056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24">
        <v>0</v>
      </c>
      <c r="O12" s="224">
        <f>ROUND(E12*N12,5)</f>
        <v>0</v>
      </c>
      <c r="P12" s="224">
        <v>0</v>
      </c>
      <c r="Q12" s="224">
        <f>ROUND(E12*P12,5)</f>
        <v>0</v>
      </c>
      <c r="R12" s="224"/>
      <c r="S12" s="224"/>
      <c r="T12" s="225">
        <v>2.0089999999999999</v>
      </c>
      <c r="U12" s="224">
        <f>ROUND(E12*T12,2)</f>
        <v>0.42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102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5">
      <c r="A13" s="215">
        <v>5</v>
      </c>
      <c r="B13" s="221" t="s">
        <v>110</v>
      </c>
      <c r="C13" s="266" t="s">
        <v>111</v>
      </c>
      <c r="D13" s="223" t="s">
        <v>107</v>
      </c>
      <c r="E13" s="230">
        <v>0.42111999999999999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24">
        <v>0</v>
      </c>
      <c r="O13" s="224">
        <f>ROUND(E13*N13,5)</f>
        <v>0</v>
      </c>
      <c r="P13" s="224">
        <v>0</v>
      </c>
      <c r="Q13" s="224">
        <f>ROUND(E13*P13,5)</f>
        <v>0</v>
      </c>
      <c r="R13" s="224"/>
      <c r="S13" s="224"/>
      <c r="T13" s="225">
        <v>0.95899999999999996</v>
      </c>
      <c r="U13" s="224">
        <f>ROUND(E13*T13,2)</f>
        <v>0.4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102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5">
      <c r="A14" s="215"/>
      <c r="B14" s="221"/>
      <c r="C14" s="267" t="s">
        <v>112</v>
      </c>
      <c r="D14" s="226"/>
      <c r="E14" s="231">
        <v>0.42111999999999999</v>
      </c>
      <c r="F14" s="234"/>
      <c r="G14" s="234"/>
      <c r="H14" s="234"/>
      <c r="I14" s="234"/>
      <c r="J14" s="234"/>
      <c r="K14" s="234"/>
      <c r="L14" s="234"/>
      <c r="M14" s="234"/>
      <c r="N14" s="224"/>
      <c r="O14" s="224"/>
      <c r="P14" s="224"/>
      <c r="Q14" s="224"/>
      <c r="R14" s="224"/>
      <c r="S14" s="224"/>
      <c r="T14" s="225"/>
      <c r="U14" s="224"/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113</v>
      </c>
      <c r="AF14" s="214">
        <v>0</v>
      </c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5">
      <c r="A15" s="215">
        <v>6</v>
      </c>
      <c r="B15" s="221" t="s">
        <v>114</v>
      </c>
      <c r="C15" s="266" t="s">
        <v>115</v>
      </c>
      <c r="D15" s="223" t="s">
        <v>107</v>
      </c>
      <c r="E15" s="230">
        <v>0.21056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24">
        <v>0</v>
      </c>
      <c r="O15" s="224">
        <f>ROUND(E15*N15,5)</f>
        <v>0</v>
      </c>
      <c r="P15" s="224">
        <v>0</v>
      </c>
      <c r="Q15" s="224">
        <f>ROUND(E15*P15,5)</f>
        <v>0</v>
      </c>
      <c r="R15" s="224"/>
      <c r="S15" s="224"/>
      <c r="T15" s="225">
        <v>0</v>
      </c>
      <c r="U15" s="224">
        <f>ROUND(E15*T15,2)</f>
        <v>0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102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x14ac:dyDescent="0.25">
      <c r="A16" s="216" t="s">
        <v>97</v>
      </c>
      <c r="B16" s="222" t="s">
        <v>64</v>
      </c>
      <c r="C16" s="268" t="s">
        <v>65</v>
      </c>
      <c r="D16" s="227"/>
      <c r="E16" s="232"/>
      <c r="F16" s="235"/>
      <c r="G16" s="235">
        <f>SUMIF(AE17:AE23,"&lt;&gt;NOR",G17:G23)</f>
        <v>0</v>
      </c>
      <c r="H16" s="235"/>
      <c r="I16" s="235">
        <f>SUM(I17:I23)</f>
        <v>0</v>
      </c>
      <c r="J16" s="235"/>
      <c r="K16" s="235">
        <f>SUM(K17:K23)</f>
        <v>0</v>
      </c>
      <c r="L16" s="235"/>
      <c r="M16" s="235">
        <f>SUM(M17:M23)</f>
        <v>0</v>
      </c>
      <c r="N16" s="228"/>
      <c r="O16" s="228">
        <f>SUM(O17:O23)</f>
        <v>1.24E-2</v>
      </c>
      <c r="P16" s="228"/>
      <c r="Q16" s="228">
        <f>SUM(Q17:Q23)</f>
        <v>0</v>
      </c>
      <c r="R16" s="228"/>
      <c r="S16" s="228"/>
      <c r="T16" s="229"/>
      <c r="U16" s="228">
        <f>SUM(U17:U23)</f>
        <v>13.83</v>
      </c>
      <c r="AE16" t="s">
        <v>98</v>
      </c>
    </row>
    <row r="17" spans="1:60" outlineLevel="1" x14ac:dyDescent="0.25">
      <c r="A17" s="215">
        <v>7</v>
      </c>
      <c r="B17" s="221" t="s">
        <v>116</v>
      </c>
      <c r="C17" s="266" t="s">
        <v>117</v>
      </c>
      <c r="D17" s="223" t="s">
        <v>101</v>
      </c>
      <c r="E17" s="230">
        <v>4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24">
        <v>7.7999999999999999E-4</v>
      </c>
      <c r="O17" s="224">
        <f>ROUND(E17*N17,5)</f>
        <v>3.1199999999999999E-3</v>
      </c>
      <c r="P17" s="224">
        <v>0</v>
      </c>
      <c r="Q17" s="224">
        <f>ROUND(E17*P17,5)</f>
        <v>0</v>
      </c>
      <c r="R17" s="224"/>
      <c r="S17" s="224"/>
      <c r="T17" s="225">
        <v>0.81899999999999995</v>
      </c>
      <c r="U17" s="224">
        <f>ROUND(E17*T17,2)</f>
        <v>3.28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102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5">
      <c r="A18" s="215">
        <v>8</v>
      </c>
      <c r="B18" s="221" t="s">
        <v>118</v>
      </c>
      <c r="C18" s="266" t="s">
        <v>119</v>
      </c>
      <c r="D18" s="223" t="s">
        <v>101</v>
      </c>
      <c r="E18" s="230">
        <v>11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24">
        <v>7.3999999999999999E-4</v>
      </c>
      <c r="O18" s="224">
        <f>ROUND(E18*N18,5)</f>
        <v>8.1399999999999997E-3</v>
      </c>
      <c r="P18" s="224">
        <v>0</v>
      </c>
      <c r="Q18" s="224">
        <f>ROUND(E18*P18,5)</f>
        <v>0</v>
      </c>
      <c r="R18" s="224"/>
      <c r="S18" s="224"/>
      <c r="T18" s="225">
        <v>0.66820000000000002</v>
      </c>
      <c r="U18" s="224">
        <f>ROUND(E18*T18,2)</f>
        <v>7.35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102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5">
      <c r="A19" s="215">
        <v>9</v>
      </c>
      <c r="B19" s="221" t="s">
        <v>120</v>
      </c>
      <c r="C19" s="266" t="s">
        <v>121</v>
      </c>
      <c r="D19" s="223" t="s">
        <v>101</v>
      </c>
      <c r="E19" s="230">
        <v>3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24">
        <v>3.8000000000000002E-4</v>
      </c>
      <c r="O19" s="224">
        <f>ROUND(E19*N19,5)</f>
        <v>1.14E-3</v>
      </c>
      <c r="P19" s="224">
        <v>0</v>
      </c>
      <c r="Q19" s="224">
        <f>ROUND(E19*P19,5)</f>
        <v>0</v>
      </c>
      <c r="R19" s="224"/>
      <c r="S19" s="224"/>
      <c r="T19" s="225">
        <v>0.32</v>
      </c>
      <c r="U19" s="224">
        <f>ROUND(E19*T19,2)</f>
        <v>0.96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102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5">
      <c r="A20" s="215">
        <v>10</v>
      </c>
      <c r="B20" s="221" t="s">
        <v>122</v>
      </c>
      <c r="C20" s="266" t="s">
        <v>123</v>
      </c>
      <c r="D20" s="223" t="s">
        <v>124</v>
      </c>
      <c r="E20" s="230">
        <v>2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24">
        <v>0</v>
      </c>
      <c r="O20" s="224">
        <f>ROUND(E20*N20,5)</f>
        <v>0</v>
      </c>
      <c r="P20" s="224">
        <v>0</v>
      </c>
      <c r="Q20" s="224">
        <f>ROUND(E20*P20,5)</f>
        <v>0</v>
      </c>
      <c r="R20" s="224"/>
      <c r="S20" s="224"/>
      <c r="T20" s="225">
        <v>0.157</v>
      </c>
      <c r="U20" s="224">
        <f>ROUND(E20*T20,2)</f>
        <v>0.31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102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5">
      <c r="A21" s="215">
        <v>11</v>
      </c>
      <c r="B21" s="221" t="s">
        <v>125</v>
      </c>
      <c r="C21" s="266" t="s">
        <v>126</v>
      </c>
      <c r="D21" s="223" t="s">
        <v>124</v>
      </c>
      <c r="E21" s="230">
        <v>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24">
        <v>0</v>
      </c>
      <c r="O21" s="224">
        <f>ROUND(E21*N21,5)</f>
        <v>0</v>
      </c>
      <c r="P21" s="224">
        <v>0</v>
      </c>
      <c r="Q21" s="224">
        <f>ROUND(E21*P21,5)</f>
        <v>0</v>
      </c>
      <c r="R21" s="224"/>
      <c r="S21" s="224"/>
      <c r="T21" s="225">
        <v>0.83399999999999996</v>
      </c>
      <c r="U21" s="224">
        <f>ROUND(E21*T21,2)</f>
        <v>0.83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102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5">
      <c r="A22" s="215">
        <v>12</v>
      </c>
      <c r="B22" s="221" t="s">
        <v>127</v>
      </c>
      <c r="C22" s="266" t="s">
        <v>128</v>
      </c>
      <c r="D22" s="223" t="s">
        <v>101</v>
      </c>
      <c r="E22" s="230">
        <v>18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24">
        <v>0</v>
      </c>
      <c r="O22" s="224">
        <f>ROUND(E22*N22,5)</f>
        <v>0</v>
      </c>
      <c r="P22" s="224">
        <v>0</v>
      </c>
      <c r="Q22" s="224">
        <f>ROUND(E22*P22,5)</f>
        <v>0</v>
      </c>
      <c r="R22" s="224"/>
      <c r="S22" s="224"/>
      <c r="T22" s="225">
        <v>0.06</v>
      </c>
      <c r="U22" s="224">
        <f>ROUND(E22*T22,2)</f>
        <v>1.08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102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5">
      <c r="A23" s="215">
        <v>13</v>
      </c>
      <c r="B23" s="221" t="s">
        <v>129</v>
      </c>
      <c r="C23" s="266" t="s">
        <v>130</v>
      </c>
      <c r="D23" s="223" t="s">
        <v>107</v>
      </c>
      <c r="E23" s="230">
        <v>1.24E-2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24">
        <v>0</v>
      </c>
      <c r="O23" s="224">
        <f>ROUND(E23*N23,5)</f>
        <v>0</v>
      </c>
      <c r="P23" s="224">
        <v>0</v>
      </c>
      <c r="Q23" s="224">
        <f>ROUND(E23*P23,5)</f>
        <v>0</v>
      </c>
      <c r="R23" s="224"/>
      <c r="S23" s="224"/>
      <c r="T23" s="225">
        <v>1.5229999999999999</v>
      </c>
      <c r="U23" s="224">
        <f>ROUND(E23*T23,2)</f>
        <v>0.02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102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x14ac:dyDescent="0.25">
      <c r="A24" s="216" t="s">
        <v>97</v>
      </c>
      <c r="B24" s="222" t="s">
        <v>66</v>
      </c>
      <c r="C24" s="268" t="s">
        <v>67</v>
      </c>
      <c r="D24" s="227"/>
      <c r="E24" s="232"/>
      <c r="F24" s="235"/>
      <c r="G24" s="235">
        <f>SUMIF(AE25:AE33,"&lt;&gt;NOR",G25:G33)</f>
        <v>0</v>
      </c>
      <c r="H24" s="235"/>
      <c r="I24" s="235">
        <f>SUM(I25:I33)</f>
        <v>0</v>
      </c>
      <c r="J24" s="235"/>
      <c r="K24" s="235">
        <f>SUM(K25:K33)</f>
        <v>0</v>
      </c>
      <c r="L24" s="235"/>
      <c r="M24" s="235">
        <f>SUM(M25:M33)</f>
        <v>0</v>
      </c>
      <c r="N24" s="228"/>
      <c r="O24" s="228">
        <f>SUM(O25:O33)</f>
        <v>1.5110000000000002E-2</v>
      </c>
      <c r="P24" s="228"/>
      <c r="Q24" s="228">
        <f>SUM(Q25:Q33)</f>
        <v>0</v>
      </c>
      <c r="R24" s="228"/>
      <c r="S24" s="228"/>
      <c r="T24" s="229"/>
      <c r="U24" s="228">
        <f>SUM(U25:U33)</f>
        <v>24.129999999999995</v>
      </c>
      <c r="AE24" t="s">
        <v>98</v>
      </c>
    </row>
    <row r="25" spans="1:60" outlineLevel="1" x14ac:dyDescent="0.25">
      <c r="A25" s="215">
        <v>14</v>
      </c>
      <c r="B25" s="221" t="s">
        <v>131</v>
      </c>
      <c r="C25" s="266" t="s">
        <v>132</v>
      </c>
      <c r="D25" s="223" t="s">
        <v>101</v>
      </c>
      <c r="E25" s="230">
        <v>28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24">
        <v>4.6000000000000001E-4</v>
      </c>
      <c r="O25" s="224">
        <f>ROUND(E25*N25,5)</f>
        <v>1.2880000000000001E-2</v>
      </c>
      <c r="P25" s="224">
        <v>0</v>
      </c>
      <c r="Q25" s="224">
        <f>ROUND(E25*P25,5)</f>
        <v>0</v>
      </c>
      <c r="R25" s="224"/>
      <c r="S25" s="224"/>
      <c r="T25" s="225">
        <v>0.52200000000000002</v>
      </c>
      <c r="U25" s="224">
        <f>ROUND(E25*T25,2)</f>
        <v>14.62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102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5">
      <c r="A26" s="215">
        <v>15</v>
      </c>
      <c r="B26" s="221" t="s">
        <v>133</v>
      </c>
      <c r="C26" s="266" t="s">
        <v>134</v>
      </c>
      <c r="D26" s="223" t="s">
        <v>101</v>
      </c>
      <c r="E26" s="230">
        <v>28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24">
        <v>3.0000000000000001E-5</v>
      </c>
      <c r="O26" s="224">
        <f>ROUND(E26*N26,5)</f>
        <v>8.4000000000000003E-4</v>
      </c>
      <c r="P26" s="224">
        <v>0</v>
      </c>
      <c r="Q26" s="224">
        <f>ROUND(E26*P26,5)</f>
        <v>0</v>
      </c>
      <c r="R26" s="224"/>
      <c r="S26" s="224"/>
      <c r="T26" s="225">
        <v>0.129</v>
      </c>
      <c r="U26" s="224">
        <f>ROUND(E26*T26,2)</f>
        <v>3.61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102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5">
      <c r="A27" s="215">
        <v>16</v>
      </c>
      <c r="B27" s="221" t="s">
        <v>135</v>
      </c>
      <c r="C27" s="266" t="s">
        <v>136</v>
      </c>
      <c r="D27" s="223" t="s">
        <v>124</v>
      </c>
      <c r="E27" s="230">
        <v>1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24">
        <v>3.1E-4</v>
      </c>
      <c r="O27" s="224">
        <f>ROUND(E27*N27,5)</f>
        <v>3.1E-4</v>
      </c>
      <c r="P27" s="224">
        <v>0</v>
      </c>
      <c r="Q27" s="224">
        <f>ROUND(E27*P27,5)</f>
        <v>0</v>
      </c>
      <c r="R27" s="224"/>
      <c r="S27" s="224"/>
      <c r="T27" s="225">
        <v>0.20699999999999999</v>
      </c>
      <c r="U27" s="224">
        <f>ROUND(E27*T27,2)</f>
        <v>0.21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102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5">
      <c r="A28" s="215">
        <v>17</v>
      </c>
      <c r="B28" s="221" t="s">
        <v>137</v>
      </c>
      <c r="C28" s="266" t="s">
        <v>138</v>
      </c>
      <c r="D28" s="223" t="s">
        <v>124</v>
      </c>
      <c r="E28" s="230">
        <v>4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24">
        <v>0</v>
      </c>
      <c r="O28" s="224">
        <f>ROUND(E28*N28,5)</f>
        <v>0</v>
      </c>
      <c r="P28" s="224">
        <v>0</v>
      </c>
      <c r="Q28" s="224">
        <f>ROUND(E28*P28,5)</f>
        <v>0</v>
      </c>
      <c r="R28" s="224"/>
      <c r="S28" s="224"/>
      <c r="T28" s="225">
        <v>0.42499999999999999</v>
      </c>
      <c r="U28" s="224">
        <f>ROUND(E28*T28,2)</f>
        <v>1.7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102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5">
      <c r="A29" s="215">
        <v>18</v>
      </c>
      <c r="B29" s="221" t="s">
        <v>139</v>
      </c>
      <c r="C29" s="266" t="s">
        <v>140</v>
      </c>
      <c r="D29" s="223" t="s">
        <v>101</v>
      </c>
      <c r="E29" s="230">
        <v>28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24">
        <v>0</v>
      </c>
      <c r="O29" s="224">
        <f>ROUND(E29*N29,5)</f>
        <v>0</v>
      </c>
      <c r="P29" s="224">
        <v>0</v>
      </c>
      <c r="Q29" s="224">
        <f>ROUND(E29*P29,5)</f>
        <v>0</v>
      </c>
      <c r="R29" s="224"/>
      <c r="S29" s="224"/>
      <c r="T29" s="225">
        <v>2.9000000000000001E-2</v>
      </c>
      <c r="U29" s="224">
        <f>ROUND(E29*T29,2)</f>
        <v>0.81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102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5">
      <c r="A30" s="215">
        <v>19</v>
      </c>
      <c r="B30" s="221" t="s">
        <v>141</v>
      </c>
      <c r="C30" s="266" t="s">
        <v>142</v>
      </c>
      <c r="D30" s="223" t="s">
        <v>101</v>
      </c>
      <c r="E30" s="230">
        <v>28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24">
        <v>1.0000000000000001E-5</v>
      </c>
      <c r="O30" s="224">
        <f>ROUND(E30*N30,5)</f>
        <v>2.7999999999999998E-4</v>
      </c>
      <c r="P30" s="224">
        <v>0</v>
      </c>
      <c r="Q30" s="224">
        <f>ROUND(E30*P30,5)</f>
        <v>0</v>
      </c>
      <c r="R30" s="224"/>
      <c r="S30" s="224"/>
      <c r="T30" s="225">
        <v>6.2E-2</v>
      </c>
      <c r="U30" s="224">
        <f>ROUND(E30*T30,2)</f>
        <v>1.74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102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5">
      <c r="A31" s="215">
        <v>20</v>
      </c>
      <c r="B31" s="221" t="s">
        <v>143</v>
      </c>
      <c r="C31" s="266" t="s">
        <v>144</v>
      </c>
      <c r="D31" s="223" t="s">
        <v>124</v>
      </c>
      <c r="E31" s="230">
        <v>1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24">
        <v>8.0000000000000004E-4</v>
      </c>
      <c r="O31" s="224">
        <f>ROUND(E31*N31,5)</f>
        <v>8.0000000000000004E-4</v>
      </c>
      <c r="P31" s="224">
        <v>0</v>
      </c>
      <c r="Q31" s="224">
        <f>ROUND(E31*P31,5)</f>
        <v>0</v>
      </c>
      <c r="R31" s="224"/>
      <c r="S31" s="224"/>
      <c r="T31" s="225">
        <v>0.59399999999999997</v>
      </c>
      <c r="U31" s="224">
        <f>ROUND(E31*T31,2)</f>
        <v>0.59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102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5">
      <c r="A32" s="215">
        <v>21</v>
      </c>
      <c r="B32" s="221" t="s">
        <v>145</v>
      </c>
      <c r="C32" s="266" t="s">
        <v>146</v>
      </c>
      <c r="D32" s="223" t="s">
        <v>124</v>
      </c>
      <c r="E32" s="230">
        <v>5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24">
        <v>0</v>
      </c>
      <c r="O32" s="224">
        <f>ROUND(E32*N32,5)</f>
        <v>0</v>
      </c>
      <c r="P32" s="224">
        <v>0</v>
      </c>
      <c r="Q32" s="224">
        <f>ROUND(E32*P32,5)</f>
        <v>0</v>
      </c>
      <c r="R32" s="224"/>
      <c r="S32" s="224"/>
      <c r="T32" s="225">
        <v>0.16500000000000001</v>
      </c>
      <c r="U32" s="224">
        <f>ROUND(E32*T32,2)</f>
        <v>0.83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102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5">
      <c r="A33" s="215">
        <v>22</v>
      </c>
      <c r="B33" s="221" t="s">
        <v>147</v>
      </c>
      <c r="C33" s="266" t="s">
        <v>148</v>
      </c>
      <c r="D33" s="223" t="s">
        <v>107</v>
      </c>
      <c r="E33" s="230">
        <v>1.511E-2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24">
        <v>0</v>
      </c>
      <c r="O33" s="224">
        <f>ROUND(E33*N33,5)</f>
        <v>0</v>
      </c>
      <c r="P33" s="224">
        <v>0</v>
      </c>
      <c r="Q33" s="224">
        <f>ROUND(E33*P33,5)</f>
        <v>0</v>
      </c>
      <c r="R33" s="224"/>
      <c r="S33" s="224"/>
      <c r="T33" s="225">
        <v>1.3740000000000001</v>
      </c>
      <c r="U33" s="224">
        <f>ROUND(E33*T33,2)</f>
        <v>0.02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102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x14ac:dyDescent="0.25">
      <c r="A34" s="216" t="s">
        <v>97</v>
      </c>
      <c r="B34" s="222" t="s">
        <v>68</v>
      </c>
      <c r="C34" s="268" t="s">
        <v>69</v>
      </c>
      <c r="D34" s="227"/>
      <c r="E34" s="232"/>
      <c r="F34" s="235"/>
      <c r="G34" s="235">
        <f>SUMIF(AE35:AE45,"&lt;&gt;NOR",G35:G45)</f>
        <v>0</v>
      </c>
      <c r="H34" s="235"/>
      <c r="I34" s="235">
        <f>SUM(I35:I45)</f>
        <v>0</v>
      </c>
      <c r="J34" s="235"/>
      <c r="K34" s="235">
        <f>SUM(K35:K45)</f>
        <v>0</v>
      </c>
      <c r="L34" s="235"/>
      <c r="M34" s="235">
        <f>SUM(M35:M45)</f>
        <v>0</v>
      </c>
      <c r="N34" s="228"/>
      <c r="O34" s="228">
        <f>SUM(O35:O45)</f>
        <v>5.2969999999999996E-2</v>
      </c>
      <c r="P34" s="228"/>
      <c r="Q34" s="228">
        <f>SUM(Q35:Q45)</f>
        <v>3.9369999999999995E-2</v>
      </c>
      <c r="R34" s="228"/>
      <c r="S34" s="228"/>
      <c r="T34" s="229"/>
      <c r="U34" s="228">
        <f>SUM(U35:U45)</f>
        <v>7.74</v>
      </c>
      <c r="AE34" t="s">
        <v>98</v>
      </c>
    </row>
    <row r="35" spans="1:60" outlineLevel="1" x14ac:dyDescent="0.25">
      <c r="A35" s="215">
        <v>23</v>
      </c>
      <c r="B35" s="221" t="s">
        <v>149</v>
      </c>
      <c r="C35" s="266" t="s">
        <v>150</v>
      </c>
      <c r="D35" s="223" t="s">
        <v>151</v>
      </c>
      <c r="E35" s="230">
        <v>3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24">
        <v>1.401E-2</v>
      </c>
      <c r="O35" s="224">
        <f>ROUND(E35*N35,5)</f>
        <v>4.2029999999999998E-2</v>
      </c>
      <c r="P35" s="224">
        <v>0</v>
      </c>
      <c r="Q35" s="224">
        <f>ROUND(E35*P35,5)</f>
        <v>0</v>
      </c>
      <c r="R35" s="224"/>
      <c r="S35" s="224"/>
      <c r="T35" s="225">
        <v>1.1890000000000001</v>
      </c>
      <c r="U35" s="224">
        <f>ROUND(E35*T35,2)</f>
        <v>3.57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102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5">
      <c r="A36" s="215">
        <v>24</v>
      </c>
      <c r="B36" s="221" t="s">
        <v>152</v>
      </c>
      <c r="C36" s="266" t="s">
        <v>153</v>
      </c>
      <c r="D36" s="223" t="s">
        <v>151</v>
      </c>
      <c r="E36" s="230">
        <v>2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24">
        <v>3.8700000000000002E-3</v>
      </c>
      <c r="O36" s="224">
        <f>ROUND(E36*N36,5)</f>
        <v>7.7400000000000004E-3</v>
      </c>
      <c r="P36" s="224">
        <v>0</v>
      </c>
      <c r="Q36" s="224">
        <f>ROUND(E36*P36,5)</f>
        <v>0</v>
      </c>
      <c r="R36" s="224"/>
      <c r="S36" s="224"/>
      <c r="T36" s="225">
        <v>0.50700000000000001</v>
      </c>
      <c r="U36" s="224">
        <f>ROUND(E36*T36,2)</f>
        <v>1.01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102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20.399999999999999" outlineLevel="1" x14ac:dyDescent="0.25">
      <c r="A37" s="215">
        <v>25</v>
      </c>
      <c r="B37" s="221" t="s">
        <v>154</v>
      </c>
      <c r="C37" s="266" t="s">
        <v>155</v>
      </c>
      <c r="D37" s="223" t="s">
        <v>124</v>
      </c>
      <c r="E37" s="230">
        <v>2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24">
        <v>1E-3</v>
      </c>
      <c r="O37" s="224">
        <f>ROUND(E37*N37,5)</f>
        <v>2E-3</v>
      </c>
      <c r="P37" s="224">
        <v>0</v>
      </c>
      <c r="Q37" s="224">
        <f>ROUND(E37*P37,5)</f>
        <v>0</v>
      </c>
      <c r="R37" s="224"/>
      <c r="S37" s="224"/>
      <c r="T37" s="225">
        <v>0.44500000000000001</v>
      </c>
      <c r="U37" s="224">
        <f>ROUND(E37*T37,2)</f>
        <v>0.89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102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0.399999999999999" outlineLevel="1" x14ac:dyDescent="0.25">
      <c r="A38" s="215">
        <v>26</v>
      </c>
      <c r="B38" s="221" t="s">
        <v>156</v>
      </c>
      <c r="C38" s="266" t="s">
        <v>157</v>
      </c>
      <c r="D38" s="223" t="s">
        <v>124</v>
      </c>
      <c r="E38" s="230">
        <v>1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24">
        <v>1.1999999999999999E-3</v>
      </c>
      <c r="O38" s="224">
        <f>ROUND(E38*N38,5)</f>
        <v>1.1999999999999999E-3</v>
      </c>
      <c r="P38" s="224">
        <v>0</v>
      </c>
      <c r="Q38" s="224">
        <f>ROUND(E38*P38,5)</f>
        <v>0</v>
      </c>
      <c r="R38" s="224"/>
      <c r="S38" s="224"/>
      <c r="T38" s="225">
        <v>0.40500000000000003</v>
      </c>
      <c r="U38" s="224">
        <f>ROUND(E38*T38,2)</f>
        <v>0.41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102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5">
      <c r="A39" s="215">
        <v>27</v>
      </c>
      <c r="B39" s="221" t="s">
        <v>158</v>
      </c>
      <c r="C39" s="266" t="s">
        <v>159</v>
      </c>
      <c r="D39" s="223" t="s">
        <v>124</v>
      </c>
      <c r="E39" s="230">
        <v>3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24">
        <v>0</v>
      </c>
      <c r="O39" s="224">
        <f>ROUND(E39*N39,5)</f>
        <v>0</v>
      </c>
      <c r="P39" s="224">
        <v>0</v>
      </c>
      <c r="Q39" s="224">
        <f>ROUND(E39*P39,5)</f>
        <v>0</v>
      </c>
      <c r="R39" s="224"/>
      <c r="S39" s="224"/>
      <c r="T39" s="225">
        <v>0.246</v>
      </c>
      <c r="U39" s="224">
        <f>ROUND(E39*T39,2)</f>
        <v>0.74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102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5">
      <c r="A40" s="215">
        <v>28</v>
      </c>
      <c r="B40" s="221" t="s">
        <v>160</v>
      </c>
      <c r="C40" s="266" t="s">
        <v>161</v>
      </c>
      <c r="D40" s="223" t="s">
        <v>107</v>
      </c>
      <c r="E40" s="230">
        <v>5.2970000000000003E-2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21</v>
      </c>
      <c r="M40" s="234">
        <f>G40*(1+L40/100)</f>
        <v>0</v>
      </c>
      <c r="N40" s="224">
        <v>0</v>
      </c>
      <c r="O40" s="224">
        <f>ROUND(E40*N40,5)</f>
        <v>0</v>
      </c>
      <c r="P40" s="224">
        <v>0</v>
      </c>
      <c r="Q40" s="224">
        <f>ROUND(E40*P40,5)</f>
        <v>0</v>
      </c>
      <c r="R40" s="224"/>
      <c r="S40" s="224"/>
      <c r="T40" s="225">
        <v>1.573</v>
      </c>
      <c r="U40" s="224">
        <f>ROUND(E40*T40,2)</f>
        <v>0.08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102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5">
      <c r="A41" s="215">
        <v>29</v>
      </c>
      <c r="B41" s="221" t="s">
        <v>162</v>
      </c>
      <c r="C41" s="266" t="s">
        <v>163</v>
      </c>
      <c r="D41" s="223" t="s">
        <v>151</v>
      </c>
      <c r="E41" s="230">
        <v>1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24">
        <v>0</v>
      </c>
      <c r="O41" s="224">
        <f>ROUND(E41*N41,5)</f>
        <v>0</v>
      </c>
      <c r="P41" s="224">
        <v>1.9460000000000002E-2</v>
      </c>
      <c r="Q41" s="224">
        <f>ROUND(E41*P41,5)</f>
        <v>1.9460000000000002E-2</v>
      </c>
      <c r="R41" s="224"/>
      <c r="S41" s="224"/>
      <c r="T41" s="225">
        <v>0.38200000000000001</v>
      </c>
      <c r="U41" s="224">
        <f>ROUND(E41*T41,2)</f>
        <v>0.38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102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5">
      <c r="A42" s="215">
        <v>30</v>
      </c>
      <c r="B42" s="221" t="s">
        <v>164</v>
      </c>
      <c r="C42" s="266" t="s">
        <v>165</v>
      </c>
      <c r="D42" s="223" t="s">
        <v>151</v>
      </c>
      <c r="E42" s="230">
        <v>1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24">
        <v>0</v>
      </c>
      <c r="O42" s="224">
        <f>ROUND(E42*N42,5)</f>
        <v>0</v>
      </c>
      <c r="P42" s="224">
        <v>1.56E-3</v>
      </c>
      <c r="Q42" s="224">
        <f>ROUND(E42*P42,5)</f>
        <v>1.56E-3</v>
      </c>
      <c r="R42" s="224"/>
      <c r="S42" s="224"/>
      <c r="T42" s="225">
        <v>0.217</v>
      </c>
      <c r="U42" s="224">
        <f>ROUND(E42*T42,2)</f>
        <v>0.22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102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5">
      <c r="A43" s="215">
        <v>31</v>
      </c>
      <c r="B43" s="221" t="s">
        <v>166</v>
      </c>
      <c r="C43" s="266" t="s">
        <v>167</v>
      </c>
      <c r="D43" s="223" t="s">
        <v>151</v>
      </c>
      <c r="E43" s="230">
        <v>1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24">
        <v>0</v>
      </c>
      <c r="O43" s="224">
        <f>ROUND(E43*N43,5)</f>
        <v>0</v>
      </c>
      <c r="P43" s="224">
        <v>1.7500000000000002E-2</v>
      </c>
      <c r="Q43" s="224">
        <f>ROUND(E43*P43,5)</f>
        <v>1.7500000000000002E-2</v>
      </c>
      <c r="R43" s="224"/>
      <c r="S43" s="224"/>
      <c r="T43" s="225">
        <v>0.23799999999999999</v>
      </c>
      <c r="U43" s="224">
        <f>ROUND(E43*T43,2)</f>
        <v>0.24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102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5">
      <c r="A44" s="215">
        <v>32</v>
      </c>
      <c r="B44" s="221" t="s">
        <v>168</v>
      </c>
      <c r="C44" s="266" t="s">
        <v>169</v>
      </c>
      <c r="D44" s="223" t="s">
        <v>124</v>
      </c>
      <c r="E44" s="230">
        <v>1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24">
        <v>0</v>
      </c>
      <c r="O44" s="224">
        <f>ROUND(E44*N44,5)</f>
        <v>0</v>
      </c>
      <c r="P44" s="224">
        <v>8.4999999999999995E-4</v>
      </c>
      <c r="Q44" s="224">
        <f>ROUND(E44*P44,5)</f>
        <v>8.4999999999999995E-4</v>
      </c>
      <c r="R44" s="224"/>
      <c r="S44" s="224"/>
      <c r="T44" s="225">
        <v>3.7999999999999999E-2</v>
      </c>
      <c r="U44" s="224">
        <f>ROUND(E44*T44,2)</f>
        <v>0.04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102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5">
      <c r="A45" s="215">
        <v>33</v>
      </c>
      <c r="B45" s="221" t="s">
        <v>170</v>
      </c>
      <c r="C45" s="266" t="s">
        <v>171</v>
      </c>
      <c r="D45" s="223" t="s">
        <v>107</v>
      </c>
      <c r="E45" s="230">
        <v>3.9370000000000002E-2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24">
        <v>0</v>
      </c>
      <c r="O45" s="224">
        <f>ROUND(E45*N45,5)</f>
        <v>0</v>
      </c>
      <c r="P45" s="224">
        <v>0</v>
      </c>
      <c r="Q45" s="224">
        <f>ROUND(E45*P45,5)</f>
        <v>0</v>
      </c>
      <c r="R45" s="224"/>
      <c r="S45" s="224"/>
      <c r="T45" s="225">
        <v>3.97</v>
      </c>
      <c r="U45" s="224">
        <f>ROUND(E45*T45,2)</f>
        <v>0.16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102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x14ac:dyDescent="0.25">
      <c r="A46" s="216" t="s">
        <v>97</v>
      </c>
      <c r="B46" s="222" t="s">
        <v>70</v>
      </c>
      <c r="C46" s="268" t="s">
        <v>26</v>
      </c>
      <c r="D46" s="227"/>
      <c r="E46" s="232"/>
      <c r="F46" s="235"/>
      <c r="G46" s="235">
        <f>SUMIF(AE47:AE48,"&lt;&gt;NOR",G47:G48)</f>
        <v>0</v>
      </c>
      <c r="H46" s="235"/>
      <c r="I46" s="235">
        <f>SUM(I47:I48)</f>
        <v>0</v>
      </c>
      <c r="J46" s="235"/>
      <c r="K46" s="235">
        <f>SUM(K47:K48)</f>
        <v>0</v>
      </c>
      <c r="L46" s="235"/>
      <c r="M46" s="235">
        <f>SUM(M47:M48)</f>
        <v>0</v>
      </c>
      <c r="N46" s="228"/>
      <c r="O46" s="228">
        <f>SUM(O47:O48)</f>
        <v>0</v>
      </c>
      <c r="P46" s="228"/>
      <c r="Q46" s="228">
        <f>SUM(Q47:Q48)</f>
        <v>0</v>
      </c>
      <c r="R46" s="228"/>
      <c r="S46" s="228"/>
      <c r="T46" s="229"/>
      <c r="U46" s="228">
        <f>SUM(U47:U48)</f>
        <v>0</v>
      </c>
      <c r="AE46" t="s">
        <v>98</v>
      </c>
    </row>
    <row r="47" spans="1:60" outlineLevel="1" x14ac:dyDescent="0.25">
      <c r="A47" s="215">
        <v>34</v>
      </c>
      <c r="B47" s="221" t="s">
        <v>172</v>
      </c>
      <c r="C47" s="266" t="s">
        <v>173</v>
      </c>
      <c r="D47" s="223" t="s">
        <v>174</v>
      </c>
      <c r="E47" s="230">
        <v>1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21</v>
      </c>
      <c r="M47" s="234">
        <f>G47*(1+L47/100)</f>
        <v>0</v>
      </c>
      <c r="N47" s="224">
        <v>0</v>
      </c>
      <c r="O47" s="224">
        <f>ROUND(E47*N47,5)</f>
        <v>0</v>
      </c>
      <c r="P47" s="224">
        <v>0</v>
      </c>
      <c r="Q47" s="224">
        <f>ROUND(E47*P47,5)</f>
        <v>0</v>
      </c>
      <c r="R47" s="224"/>
      <c r="S47" s="224"/>
      <c r="T47" s="225">
        <v>0</v>
      </c>
      <c r="U47" s="224">
        <f>ROUND(E47*T47,2)</f>
        <v>0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102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5">
      <c r="A48" s="244">
        <v>35</v>
      </c>
      <c r="B48" s="245" t="s">
        <v>175</v>
      </c>
      <c r="C48" s="269" t="s">
        <v>176</v>
      </c>
      <c r="D48" s="246" t="s">
        <v>174</v>
      </c>
      <c r="E48" s="247">
        <v>1</v>
      </c>
      <c r="F48" s="248"/>
      <c r="G48" s="249">
        <f>ROUND(E48*F48,2)</f>
        <v>0</v>
      </c>
      <c r="H48" s="248"/>
      <c r="I48" s="249">
        <f>ROUND(E48*H48,2)</f>
        <v>0</v>
      </c>
      <c r="J48" s="248"/>
      <c r="K48" s="249">
        <f>ROUND(E48*J48,2)</f>
        <v>0</v>
      </c>
      <c r="L48" s="249">
        <v>21</v>
      </c>
      <c r="M48" s="249">
        <f>G48*(1+L48/100)</f>
        <v>0</v>
      </c>
      <c r="N48" s="250">
        <v>0</v>
      </c>
      <c r="O48" s="250">
        <f>ROUND(E48*N48,5)</f>
        <v>0</v>
      </c>
      <c r="P48" s="250">
        <v>0</v>
      </c>
      <c r="Q48" s="250">
        <f>ROUND(E48*P48,5)</f>
        <v>0</v>
      </c>
      <c r="R48" s="250"/>
      <c r="S48" s="250"/>
      <c r="T48" s="251">
        <v>0</v>
      </c>
      <c r="U48" s="250">
        <f>ROUND(E48*T48,2)</f>
        <v>0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177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31" x14ac:dyDescent="0.25">
      <c r="A49" s="6"/>
      <c r="B49" s="7" t="s">
        <v>178</v>
      </c>
      <c r="C49" s="270" t="s">
        <v>178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C49">
        <v>15</v>
      </c>
      <c r="AD49">
        <v>21</v>
      </c>
    </row>
    <row r="50" spans="1:31" x14ac:dyDescent="0.25">
      <c r="A50" s="252"/>
      <c r="B50" s="253">
        <v>26</v>
      </c>
      <c r="C50" s="271" t="s">
        <v>178</v>
      </c>
      <c r="D50" s="254"/>
      <c r="E50" s="254"/>
      <c r="F50" s="254"/>
      <c r="G50" s="265">
        <f>G8+G16+G24+G34+G46</f>
        <v>0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C50">
        <f>SUMIF(L7:L48,AC49,G7:G48)</f>
        <v>0</v>
      </c>
      <c r="AD50">
        <f>SUMIF(L7:L48,AD49,G7:G48)</f>
        <v>0</v>
      </c>
      <c r="AE50" t="s">
        <v>179</v>
      </c>
    </row>
    <row r="51" spans="1:31" x14ac:dyDescent="0.25">
      <c r="A51" s="6"/>
      <c r="B51" s="7" t="s">
        <v>178</v>
      </c>
      <c r="C51" s="270" t="s">
        <v>178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5">
      <c r="A52" s="6"/>
      <c r="B52" s="7" t="s">
        <v>178</v>
      </c>
      <c r="C52" s="270" t="s">
        <v>178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5">
      <c r="A53" s="255">
        <v>33</v>
      </c>
      <c r="B53" s="255"/>
      <c r="C53" s="272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5">
      <c r="A54" s="256"/>
      <c r="B54" s="257"/>
      <c r="C54" s="273"/>
      <c r="D54" s="257"/>
      <c r="E54" s="257"/>
      <c r="F54" s="257"/>
      <c r="G54" s="258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AE54" t="s">
        <v>180</v>
      </c>
    </row>
    <row r="55" spans="1:31" x14ac:dyDescent="0.25">
      <c r="A55" s="259"/>
      <c r="B55" s="260"/>
      <c r="C55" s="274"/>
      <c r="D55" s="260"/>
      <c r="E55" s="260"/>
      <c r="F55" s="260"/>
      <c r="G55" s="261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5">
      <c r="A56" s="259"/>
      <c r="B56" s="260"/>
      <c r="C56" s="274"/>
      <c r="D56" s="260"/>
      <c r="E56" s="260"/>
      <c r="F56" s="260"/>
      <c r="G56" s="261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5">
      <c r="A57" s="259"/>
      <c r="B57" s="260"/>
      <c r="C57" s="274"/>
      <c r="D57" s="260"/>
      <c r="E57" s="260"/>
      <c r="F57" s="260"/>
      <c r="G57" s="261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1" x14ac:dyDescent="0.25">
      <c r="A58" s="262"/>
      <c r="B58" s="263"/>
      <c r="C58" s="275"/>
      <c r="D58" s="263"/>
      <c r="E58" s="263"/>
      <c r="F58" s="263"/>
      <c r="G58" s="264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31" x14ac:dyDescent="0.25">
      <c r="A59" s="6"/>
      <c r="B59" s="7" t="s">
        <v>178</v>
      </c>
      <c r="C59" s="270" t="s">
        <v>178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31" x14ac:dyDescent="0.25">
      <c r="C60" s="276"/>
      <c r="AE60" t="s">
        <v>181</v>
      </c>
    </row>
  </sheetData>
  <mergeCells count="6">
    <mergeCell ref="A1:G1"/>
    <mergeCell ref="C2:G2"/>
    <mergeCell ref="C3:G3"/>
    <mergeCell ref="C4:G4"/>
    <mergeCell ref="A53:C53"/>
    <mergeCell ref="A54:G58"/>
  </mergeCells>
  <pageMargins left="0.59055118110236204" right="0.39370078740157499" top="0.78740157499999996" bottom="0.78740157499999996" header="0.3" footer="0.3"/>
  <pageSetup paperSize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EMHÁprojekt</dc:creator>
  <cp:lastModifiedBy>EMHÁprojekt</cp:lastModifiedBy>
  <cp:lastPrinted>2014-02-28T09:52:57Z</cp:lastPrinted>
  <dcterms:created xsi:type="dcterms:W3CDTF">2009-04-08T07:15:50Z</dcterms:created>
  <dcterms:modified xsi:type="dcterms:W3CDTF">2020-04-07T09:49:38Z</dcterms:modified>
</cp:coreProperties>
</file>